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filterPrivacy="1" autoCompressPictures="0"/>
  <bookViews>
    <workbookView xWindow="0" yWindow="0" windowWidth="25600" windowHeight="16060" activeTab="1"/>
  </bookViews>
  <sheets>
    <sheet name="Material" sheetId="1" r:id="rId1"/>
    <sheet name="Details FEE" sheetId="4" r:id="rId2"/>
    <sheet name="Schedule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7" i="4" l="1"/>
  <c r="F27" i="4"/>
  <c r="H27" i="4"/>
  <c r="D26" i="4"/>
  <c r="F26" i="4"/>
  <c r="H26" i="4"/>
  <c r="D25" i="4"/>
  <c r="F25" i="4"/>
  <c r="H25" i="4"/>
  <c r="D24" i="4"/>
  <c r="F24" i="4"/>
  <c r="H24" i="4"/>
  <c r="D23" i="4"/>
  <c r="F23" i="4"/>
  <c r="H23" i="4"/>
  <c r="D22" i="4"/>
  <c r="F22" i="4"/>
  <c r="H22" i="4"/>
  <c r="D21" i="4"/>
  <c r="F21" i="4"/>
  <c r="H21" i="4"/>
  <c r="D20" i="4"/>
  <c r="F20" i="4"/>
  <c r="H20" i="4"/>
  <c r="D19" i="4"/>
  <c r="F19" i="4"/>
  <c r="H19" i="4"/>
  <c r="D18" i="4"/>
  <c r="F18" i="4"/>
  <c r="H18" i="4"/>
  <c r="D17" i="4"/>
  <c r="F17" i="4"/>
  <c r="H17" i="4"/>
  <c r="D16" i="4"/>
  <c r="F16" i="4"/>
  <c r="H16" i="4"/>
  <c r="D15" i="4"/>
  <c r="F15" i="4"/>
  <c r="H15" i="4"/>
  <c r="D14" i="4"/>
  <c r="F14" i="4"/>
  <c r="H14" i="4"/>
  <c r="D13" i="4"/>
  <c r="F13" i="4"/>
  <c r="H13" i="4"/>
  <c r="D12" i="4"/>
  <c r="F12" i="4"/>
  <c r="H12" i="4"/>
  <c r="D11" i="4"/>
  <c r="F11" i="4"/>
  <c r="H11" i="4"/>
  <c r="B8" i="4"/>
  <c r="D34" i="1"/>
  <c r="D32" i="1"/>
  <c r="D31" i="1"/>
  <c r="D30" i="1"/>
  <c r="D29" i="1"/>
  <c r="D28" i="1"/>
  <c r="D6" i="1"/>
  <c r="D5" i="1"/>
  <c r="D12" i="1"/>
</calcChain>
</file>

<file path=xl/sharedStrings.xml><?xml version="1.0" encoding="utf-8"?>
<sst xmlns="http://schemas.openxmlformats.org/spreadsheetml/2006/main" count="152" uniqueCount="133">
  <si>
    <t>MPPT</t>
  </si>
  <si>
    <t>included in scintillators</t>
  </si>
  <si>
    <t>244+spares, lead time?</t>
  </si>
  <si>
    <t>2*244+spares, Hamamatsu S12572-025P, 6-8 weeks lead time</t>
  </si>
  <si>
    <t>-</t>
  </si>
  <si>
    <t>Installation complete</t>
  </si>
  <si>
    <t>All quadrants assembled</t>
  </si>
  <si>
    <t>First quadrants assembled</t>
  </si>
  <si>
    <t>Final design</t>
  </si>
  <si>
    <t>All items at BNL</t>
  </si>
  <si>
    <t>Milestone</t>
  </si>
  <si>
    <t>Tasks</t>
  </si>
  <si>
    <t>Additional tasks</t>
  </si>
  <si>
    <t>Finish the FMS offline reconstruction</t>
  </si>
  <si>
    <t>Price</t>
  </si>
  <si>
    <t>Count</t>
  </si>
  <si>
    <t>Total</t>
  </si>
  <si>
    <t>Scintillators</t>
  </si>
  <si>
    <t>Light guides</t>
  </si>
  <si>
    <t>Wrapping</t>
  </si>
  <si>
    <t>Driver board</t>
  </si>
  <si>
    <t>Cables</t>
  </si>
  <si>
    <t>Lead sheet</t>
  </si>
  <si>
    <t>Holding structure</t>
  </si>
  <si>
    <t>Slow control</t>
  </si>
  <si>
    <t>50+3</t>
  </si>
  <si>
    <t>A (80.9, 4.0, 1.0)</t>
  </si>
  <si>
    <t>B (100.2, 4.0, 1.0)</t>
  </si>
  <si>
    <t>C (66.3, 4.0, 1.0)</t>
  </si>
  <si>
    <t>D (85.6, 4.0, 1.0)</t>
  </si>
  <si>
    <t>E (92.2, 4.0, 1.0)</t>
  </si>
  <si>
    <t>F (100.2, 5.8 ,1.0)</t>
  </si>
  <si>
    <t>G (85.6, 5.8, 1.0)</t>
  </si>
  <si>
    <t>H (92.2, 5.8, 1.0)</t>
  </si>
  <si>
    <t>Scintillators (size x,y,z in cm)</t>
  </si>
  <si>
    <t>56+3</t>
  </si>
  <si>
    <t>6+1</t>
  </si>
  <si>
    <t>count+spare</t>
  </si>
  <si>
    <t>14+1</t>
  </si>
  <si>
    <t>70+4</t>
  </si>
  <si>
    <t>18+1</t>
  </si>
  <si>
    <t>16+1</t>
  </si>
  <si>
    <t>narrow short (near beam pipe top and side)</t>
  </si>
  <si>
    <t>narrow long</t>
  </si>
  <si>
    <t>narrow very short (near beam pipe bottom)</t>
  </si>
  <si>
    <t>narrow mid1 (layer1 bottom)</t>
  </si>
  <si>
    <t>narrow mid2 (layer2 bottom)</t>
  </si>
  <si>
    <t>wide long</t>
  </si>
  <si>
    <t>wide short1 (layer1 bottom)</t>
  </si>
  <si>
    <t>wide short2 (layer2 bottom)</t>
  </si>
  <si>
    <t>244+15</t>
  </si>
  <si>
    <t>RG-58</t>
  </si>
  <si>
    <t>Positronix contacts</t>
  </si>
  <si>
    <t>40 ft per channel at $0.15/ft</t>
  </si>
  <si>
    <t>lemo connectors</t>
  </si>
  <si>
    <t>Positronix shells</t>
  </si>
  <si>
    <t>8 channels each</t>
  </si>
  <si>
    <t>Labor to bundle</t>
  </si>
  <si>
    <t>LV &amp; FEE cables</t>
  </si>
  <si>
    <t>estimate</t>
  </si>
  <si>
    <t>see below</t>
  </si>
  <si>
    <t>Comments</t>
  </si>
  <si>
    <t>6 weeks lead time, Saint Gobain BC408 (quote from 12/20/13 below)</t>
  </si>
  <si>
    <t>Sum</t>
  </si>
  <si>
    <t>Light yield measurement</t>
  </si>
  <si>
    <t>2/29/14</t>
  </si>
  <si>
    <t>Finalize detector layout(E,O,A,J)</t>
  </si>
  <si>
    <t>Order Schintillators and SiPM for tests (E,A)</t>
  </si>
  <si>
    <t>mini DAQ system for test (A)</t>
  </si>
  <si>
    <t>Light yeild and uniformity measurements(O,A)</t>
  </si>
  <si>
    <t>Finish optical simulation (O)</t>
  </si>
  <si>
    <t>Finish fast simulation for granularity (O)</t>
  </si>
  <si>
    <t>Finalize support structure layout (OP)</t>
  </si>
  <si>
    <t>FEE board design(G)</t>
  </si>
  <si>
    <t>E=Elke,O=Oleg,A=Akio,OP(STAR-OP/John),G=Gerard</t>
  </si>
  <si>
    <t>- scintillator/light guide/wrapping - 6weeks (A)</t>
  </si>
  <si>
    <t>- Hamamatsu S12572-025P - 6 weeks (E)</t>
  </si>
  <si>
    <t>- support material &amp; lead (OP)</t>
  </si>
  <si>
    <t>- slow control (O,A)</t>
  </si>
  <si>
    <t>- Cables (O,A)</t>
  </si>
  <si>
    <t xml:space="preserve">FEE board goes to production </t>
  </si>
  <si>
    <t>Initial test of single channel (O,A)</t>
  </si>
  <si>
    <t>Construction of support structure(OP)</t>
  </si>
  <si>
    <t>Radation test of single channel in situ (O,A)</t>
  </si>
  <si>
    <t>Include preshower in starsim in official CVS (A)</t>
  </si>
  <si>
    <t>Establish assembly technique (A,O,OP)</t>
  </si>
  <si>
    <t>First full simulation in starsim (O)</t>
  </si>
  <si>
    <t>Online monitoring and slow control (O,A)</t>
  </si>
  <si>
    <t>Start development of analysis procedure &amp; database(O,A)</t>
  </si>
  <si>
    <t>Test with cosmics (O,A)</t>
  </si>
  <si>
    <t>Assembly of remaining quadrants(O,A,OP)</t>
  </si>
  <si>
    <t>Full test with cosmics (O,A)</t>
  </si>
  <si>
    <t>Installation (A,O,OP)</t>
  </si>
  <si>
    <t>Orders for all compoments out</t>
  </si>
  <si>
    <r>
      <t>Assembly of first quadrant (A,O,O</t>
    </r>
    <r>
      <rPr>
        <sz val="11"/>
        <rFont val="Calibri"/>
        <scheme val="minor"/>
      </rPr>
      <t>P,summer-student</t>
    </r>
    <r>
      <rPr>
        <sz val="11"/>
        <color theme="1"/>
        <rFont val="Calibri"/>
        <family val="2"/>
        <scheme val="minor"/>
      </rPr>
      <t>)</t>
    </r>
  </si>
  <si>
    <r>
      <t>Characterization of all MPPTs</t>
    </r>
    <r>
      <rPr>
        <sz val="11"/>
        <rFont val="Calibri"/>
        <scheme val="minor"/>
      </rPr>
      <t xml:space="preserve"> (E,O,A,summer-student)</t>
    </r>
  </si>
  <si>
    <r>
      <rPr>
        <b/>
        <sz val="11"/>
        <color theme="1"/>
        <rFont val="Calibri"/>
        <scheme val="minor"/>
      </rPr>
      <t>Important: Realise it is asumed the ANDY Qtboards and so on can be used</t>
    </r>
    <r>
      <rPr>
        <sz val="11"/>
        <color theme="1"/>
        <rFont val="Calibri"/>
        <family val="2"/>
        <scheme val="minor"/>
      </rPr>
      <t>.</t>
    </r>
  </si>
  <si>
    <t>Cost estimates (materials &amp; vendor services) for FMS PS version of SiPM FEE board</t>
  </si>
  <si>
    <t>This is 2-SiPM summed, 2 ch temp compensated voltage regulator, board about 35 x 70 mm</t>
  </si>
  <si>
    <t>G. Visser, IU</t>
  </si>
  <si>
    <t>Assembly qty</t>
  </si>
  <si>
    <t>(3*4*21 + spares)</t>
  </si>
  <si>
    <t>Total cost</t>
  </si>
  <si>
    <t>Item</t>
  </si>
  <si>
    <t>Qty/bd</t>
  </si>
  <si>
    <t>Assy Excess</t>
  </si>
  <si>
    <t>Qty needed</t>
  </si>
  <si>
    <t>Mult</t>
  </si>
  <si>
    <t>Qty buy</t>
  </si>
  <si>
    <t>Cost ea.</t>
  </si>
  <si>
    <t>Line cost</t>
  </si>
  <si>
    <t>BOE/notes</t>
  </si>
  <si>
    <t>signal conn (EPK.00.250.NTN)</t>
  </si>
  <si>
    <t>online pricing (Digikey)</t>
  </si>
  <si>
    <t>pwr/control conn (N3314-5202RB)</t>
  </si>
  <si>
    <t>DAC (AD5622)</t>
  </si>
  <si>
    <t>voltage reference (ADR433ARMZ)</t>
  </si>
  <si>
    <t>DS2413</t>
  </si>
  <si>
    <t>regulator opamp (LTC6081)</t>
  </si>
  <si>
    <t>regulator feedback R</t>
  </si>
  <si>
    <t>regulator transistors</t>
  </si>
  <si>
    <t>aggregate estimate</t>
  </si>
  <si>
    <t>bias bypass cap</t>
  </si>
  <si>
    <t>5V regulator (LT1761)</t>
  </si>
  <si>
    <t>tantalum cap (TPSB476K010R0250)</t>
  </si>
  <si>
    <t>preamp transistor (BFR92AW)</t>
  </si>
  <si>
    <t>preamp opamp (OPA836)</t>
  </si>
  <si>
    <t>various R</t>
  </si>
  <si>
    <t>various C</t>
  </si>
  <si>
    <t>printed circuit board</t>
  </si>
  <si>
    <t>online quote (Sierra Circuits)</t>
  </si>
  <si>
    <t>contract assembly</t>
  </si>
  <si>
    <t>online rough estimate (Sierra)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</si>
</sst>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Courier New"/>
      <family val="3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49" fontId="0" fillId="0" borderId="0" xfId="0" applyNumberFormat="1"/>
    <xf numFmtId="0" fontId="1" fillId="0" borderId="0" xfId="0" applyFont="1"/>
    <xf numFmtId="0" fontId="0" fillId="0" borderId="0" xfId="0" applyFont="1" applyAlignment="1"/>
    <xf numFmtId="164" fontId="0" fillId="0" borderId="0" xfId="0" applyNumberFormat="1" applyFont="1" applyAlignment="1"/>
    <xf numFmtId="0" fontId="0" fillId="0" borderId="0" xfId="0" applyFont="1"/>
    <xf numFmtId="164" fontId="0" fillId="0" borderId="0" xfId="0" applyNumberFormat="1" applyFont="1"/>
    <xf numFmtId="0" fontId="0" fillId="0" borderId="1" xfId="0" applyFont="1" applyBorder="1"/>
    <xf numFmtId="164" fontId="0" fillId="0" borderId="1" xfId="0" applyNumberFormat="1" applyFont="1" applyBorder="1"/>
    <xf numFmtId="0" fontId="0" fillId="0" borderId="2" xfId="0" applyFont="1" applyBorder="1"/>
    <xf numFmtId="164" fontId="0" fillId="0" borderId="2" xfId="0" applyNumberFormat="1" applyFont="1" applyBorder="1"/>
    <xf numFmtId="0" fontId="0" fillId="0" borderId="2" xfId="0" applyFont="1" applyBorder="1" applyAlignment="1"/>
    <xf numFmtId="0" fontId="5" fillId="0" borderId="3" xfId="0" applyFont="1" applyBorder="1"/>
    <xf numFmtId="164" fontId="5" fillId="0" borderId="3" xfId="0" applyNumberFormat="1" applyFont="1" applyBorder="1"/>
    <xf numFmtId="0" fontId="5" fillId="0" borderId="0" xfId="0" applyFont="1"/>
    <xf numFmtId="0" fontId="5" fillId="0" borderId="2" xfId="0" applyFont="1" applyBorder="1"/>
    <xf numFmtId="164" fontId="5" fillId="0" borderId="2" xfId="0" applyNumberFormat="1" applyFont="1" applyBorder="1"/>
    <xf numFmtId="0" fontId="5" fillId="0" borderId="1" xfId="0" applyFont="1" applyBorder="1"/>
    <xf numFmtId="14" fontId="5" fillId="0" borderId="0" xfId="0" applyNumberFormat="1" applyFont="1"/>
    <xf numFmtId="49" fontId="5" fillId="0" borderId="0" xfId="0" applyNumberFormat="1" applyFont="1"/>
    <xf numFmtId="14" fontId="5" fillId="0" borderId="0" xfId="0" applyNumberFormat="1" applyFont="1" applyAlignment="1">
      <alignment horizontal="right" vertical="center"/>
    </xf>
    <xf numFmtId="0" fontId="2" fillId="0" borderId="0" xfId="0" applyFont="1" applyAlignment="1"/>
    <xf numFmtId="0" fontId="0" fillId="0" borderId="1" xfId="0" applyFont="1" applyBorder="1" applyAlignment="1">
      <alignment horizontal="left"/>
    </xf>
    <xf numFmtId="44" fontId="0" fillId="0" borderId="0" xfId="0" applyNumberFormat="1"/>
    <xf numFmtId="42" fontId="0" fillId="0" borderId="0" xfId="0" applyNumberFormat="1"/>
    <xf numFmtId="14" fontId="0" fillId="0" borderId="0" xfId="0" applyNumberFormat="1"/>
    <xf numFmtId="42" fontId="0" fillId="2" borderId="0" xfId="0" applyNumberFormat="1" applyFill="1"/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emf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35</xdr:row>
      <xdr:rowOff>47625</xdr:rowOff>
    </xdr:from>
    <xdr:to>
      <xdr:col>6</xdr:col>
      <xdr:colOff>227568</xdr:colOff>
      <xdr:row>60</xdr:row>
      <xdr:rowOff>180363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6753225"/>
          <a:ext cx="8257143" cy="48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4</xdr:col>
      <xdr:colOff>3759200</xdr:colOff>
      <xdr:row>123</xdr:row>
      <xdr:rowOff>25400</xdr:rowOff>
    </xdr:to>
    <xdr:pic>
      <xdr:nvPicPr>
        <xdr:cNvPr id="2" name="Picture 1" descr="Hamamatsu quote QUO-02000-S8S6Z4 for BNL.pdf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277600"/>
          <a:ext cx="7556500" cy="10693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8</xdr:col>
      <xdr:colOff>330200</xdr:colOff>
      <xdr:row>185</xdr:row>
      <xdr:rowOff>50800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2301200"/>
          <a:ext cx="10922000" cy="1071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98" workbookViewId="0">
      <selection activeCell="I107" sqref="I107"/>
    </sheetView>
  </sheetViews>
  <sheetFormatPr baseColWidth="10" defaultColWidth="8.83203125" defaultRowHeight="14" x14ac:dyDescent="0"/>
  <cols>
    <col min="1" max="1" width="19.33203125" style="5" customWidth="1"/>
    <col min="2" max="2" width="9.1640625" style="6" customWidth="1"/>
    <col min="3" max="3" width="8.83203125" style="5"/>
    <col min="4" max="4" width="12.5" style="6" customWidth="1"/>
    <col min="5" max="5" width="62.6640625" style="5" customWidth="1"/>
    <col min="6" max="16384" width="8.83203125" style="5"/>
  </cols>
  <sheetData>
    <row r="1" spans="1:5" s="14" customFormat="1">
      <c r="A1" s="12"/>
      <c r="B1" s="13" t="s">
        <v>14</v>
      </c>
      <c r="C1" s="12" t="s">
        <v>15</v>
      </c>
      <c r="D1" s="13" t="s">
        <v>16</v>
      </c>
      <c r="E1" s="12" t="s">
        <v>61</v>
      </c>
    </row>
    <row r="2" spans="1:5">
      <c r="A2" s="14" t="s">
        <v>17</v>
      </c>
      <c r="C2" s="5">
        <v>259</v>
      </c>
      <c r="D2" s="6">
        <v>92000</v>
      </c>
      <c r="E2" s="5" t="s">
        <v>62</v>
      </c>
    </row>
    <row r="3" spans="1:5">
      <c r="A3" s="14" t="s">
        <v>18</v>
      </c>
      <c r="D3" s="6" t="s">
        <v>4</v>
      </c>
      <c r="E3" s="5" t="s">
        <v>1</v>
      </c>
    </row>
    <row r="4" spans="1:5">
      <c r="A4" s="14" t="s">
        <v>19</v>
      </c>
      <c r="D4" s="6" t="s">
        <v>4</v>
      </c>
      <c r="E4" s="5" t="s">
        <v>1</v>
      </c>
    </row>
    <row r="5" spans="1:5">
      <c r="A5" s="14" t="s">
        <v>0</v>
      </c>
      <c r="B5" s="6">
        <v>23</v>
      </c>
      <c r="C5" s="5">
        <v>538</v>
      </c>
      <c r="D5" s="6">
        <f>B5*C5</f>
        <v>12374</v>
      </c>
      <c r="E5" s="5" t="s">
        <v>3</v>
      </c>
    </row>
    <row r="6" spans="1:5">
      <c r="A6" s="14" t="s">
        <v>20</v>
      </c>
      <c r="B6" s="6">
        <v>72</v>
      </c>
      <c r="C6" s="5">
        <v>288</v>
      </c>
      <c r="D6" s="6">
        <f>B6*C6</f>
        <v>20736</v>
      </c>
      <c r="E6" s="5" t="s">
        <v>2</v>
      </c>
    </row>
    <row r="7" spans="1:5">
      <c r="A7" s="14" t="s">
        <v>21</v>
      </c>
      <c r="D7" s="6">
        <v>8000</v>
      </c>
      <c r="E7" s="5" t="s">
        <v>60</v>
      </c>
    </row>
    <row r="8" spans="1:5">
      <c r="A8" s="14" t="s">
        <v>22</v>
      </c>
      <c r="D8" s="6">
        <v>8000</v>
      </c>
    </row>
    <row r="9" spans="1:5">
      <c r="A9" s="14" t="s">
        <v>23</v>
      </c>
      <c r="D9" s="6">
        <v>20000</v>
      </c>
    </row>
    <row r="10" spans="1:5">
      <c r="A10" s="14" t="s">
        <v>24</v>
      </c>
      <c r="D10" s="6">
        <v>5200</v>
      </c>
    </row>
    <row r="11" spans="1:5">
      <c r="A11" s="14"/>
    </row>
    <row r="12" spans="1:5" ht="15" thickBot="1">
      <c r="A12" s="15" t="s">
        <v>16</v>
      </c>
      <c r="B12" s="10"/>
      <c r="C12" s="9"/>
      <c r="D12" s="16">
        <f>SUM(D2:D10)</f>
        <v>166310</v>
      </c>
    </row>
    <row r="13" spans="1:5" ht="15" thickTop="1"/>
    <row r="14" spans="1:5">
      <c r="E14" s="5" t="s">
        <v>96</v>
      </c>
    </row>
    <row r="16" spans="1:5">
      <c r="A16" s="22" t="s">
        <v>34</v>
      </c>
      <c r="B16" s="22"/>
      <c r="C16" s="7" t="s">
        <v>37</v>
      </c>
      <c r="D16" s="8"/>
      <c r="E16" s="7"/>
    </row>
    <row r="17" spans="1:5" s="3" customFormat="1">
      <c r="A17" s="21" t="s">
        <v>26</v>
      </c>
      <c r="B17" s="21"/>
      <c r="C17" s="3" t="s">
        <v>25</v>
      </c>
      <c r="D17" s="4"/>
      <c r="E17" s="2" t="s">
        <v>42</v>
      </c>
    </row>
    <row r="18" spans="1:5" s="3" customFormat="1">
      <c r="A18" s="21" t="s">
        <v>27</v>
      </c>
      <c r="B18" s="21"/>
      <c r="C18" s="3" t="s">
        <v>35</v>
      </c>
      <c r="D18" s="4"/>
      <c r="E18" s="2" t="s">
        <v>43</v>
      </c>
    </row>
    <row r="19" spans="1:5" s="3" customFormat="1">
      <c r="A19" s="21" t="s">
        <v>28</v>
      </c>
      <c r="B19" s="21"/>
      <c r="C19" s="3" t="s">
        <v>36</v>
      </c>
      <c r="D19" s="4"/>
      <c r="E19" s="2" t="s">
        <v>44</v>
      </c>
    </row>
    <row r="20" spans="1:5" s="3" customFormat="1">
      <c r="A20" s="21" t="s">
        <v>29</v>
      </c>
      <c r="B20" s="21"/>
      <c r="C20" s="3" t="s">
        <v>38</v>
      </c>
      <c r="D20" s="4"/>
      <c r="E20" s="2" t="s">
        <v>45</v>
      </c>
    </row>
    <row r="21" spans="1:5" s="3" customFormat="1">
      <c r="A21" s="21" t="s">
        <v>30</v>
      </c>
      <c r="B21" s="21"/>
      <c r="C21" s="3" t="s">
        <v>38</v>
      </c>
      <c r="D21" s="4"/>
      <c r="E21" s="2" t="s">
        <v>46</v>
      </c>
    </row>
    <row r="22" spans="1:5" s="3" customFormat="1">
      <c r="A22" s="21" t="s">
        <v>31</v>
      </c>
      <c r="B22" s="21"/>
      <c r="C22" s="3" t="s">
        <v>39</v>
      </c>
      <c r="D22" s="4"/>
      <c r="E22" s="2" t="s">
        <v>47</v>
      </c>
    </row>
    <row r="23" spans="1:5" s="3" customFormat="1">
      <c r="A23" s="21" t="s">
        <v>32</v>
      </c>
      <c r="B23" s="21"/>
      <c r="C23" s="3" t="s">
        <v>40</v>
      </c>
      <c r="D23" s="4"/>
      <c r="E23" s="2" t="s">
        <v>48</v>
      </c>
    </row>
    <row r="24" spans="1:5" s="3" customFormat="1">
      <c r="A24" s="21" t="s">
        <v>33</v>
      </c>
      <c r="B24" s="21"/>
      <c r="C24" s="3" t="s">
        <v>41</v>
      </c>
      <c r="D24" s="4"/>
      <c r="E24" s="2" t="s">
        <v>49</v>
      </c>
    </row>
    <row r="25" spans="1:5" ht="15" thickBot="1">
      <c r="A25" s="9" t="s">
        <v>63</v>
      </c>
      <c r="B25" s="10"/>
      <c r="C25" s="11" t="s">
        <v>50</v>
      </c>
    </row>
    <row r="26" spans="1:5" ht="15" thickTop="1"/>
    <row r="27" spans="1:5">
      <c r="A27" s="17" t="s">
        <v>21</v>
      </c>
      <c r="B27" s="8"/>
      <c r="C27" s="7"/>
      <c r="D27" s="8"/>
      <c r="E27" s="7"/>
    </row>
    <row r="28" spans="1:5">
      <c r="A28" s="14" t="s">
        <v>51</v>
      </c>
      <c r="B28" s="6">
        <v>0.15</v>
      </c>
      <c r="C28" s="5">
        <v>10240</v>
      </c>
      <c r="D28" s="6">
        <f>B28*C28</f>
        <v>1536</v>
      </c>
      <c r="E28" s="5" t="s">
        <v>53</v>
      </c>
    </row>
    <row r="29" spans="1:5">
      <c r="A29" s="14" t="s">
        <v>52</v>
      </c>
      <c r="B29" s="6">
        <v>3.21</v>
      </c>
      <c r="C29" s="5">
        <v>256</v>
      </c>
      <c r="D29" s="6">
        <f>B29*C29</f>
        <v>821.76</v>
      </c>
    </row>
    <row r="30" spans="1:5">
      <c r="A30" s="14" t="s">
        <v>54</v>
      </c>
      <c r="B30" s="6">
        <v>11.5</v>
      </c>
      <c r="C30" s="5">
        <v>256</v>
      </c>
      <c r="D30" s="6">
        <f>B30*C30</f>
        <v>2944</v>
      </c>
    </row>
    <row r="31" spans="1:5">
      <c r="A31" s="14" t="s">
        <v>55</v>
      </c>
      <c r="B31" s="6">
        <v>1.94</v>
      </c>
      <c r="C31" s="5">
        <v>32</v>
      </c>
      <c r="D31" s="6">
        <f>B31*C31</f>
        <v>62.08</v>
      </c>
      <c r="E31" s="5" t="s">
        <v>56</v>
      </c>
    </row>
    <row r="32" spans="1:5">
      <c r="A32" s="14" t="s">
        <v>57</v>
      </c>
      <c r="B32" s="6">
        <v>74</v>
      </c>
      <c r="C32" s="5">
        <v>32</v>
      </c>
      <c r="D32" s="6">
        <f>B32*C32</f>
        <v>2368</v>
      </c>
    </row>
    <row r="33" spans="1:5">
      <c r="A33" s="14" t="s">
        <v>58</v>
      </c>
      <c r="D33" s="6">
        <v>1000</v>
      </c>
      <c r="E33" s="5" t="s">
        <v>59</v>
      </c>
    </row>
    <row r="34" spans="1:5" ht="15" thickBot="1">
      <c r="A34" s="15" t="s">
        <v>16</v>
      </c>
      <c r="B34" s="10"/>
      <c r="C34" s="9"/>
      <c r="D34" s="16">
        <f>SUM(D28:D32)</f>
        <v>7731.84</v>
      </c>
    </row>
    <row r="35" spans="1:5" ht="15" thickTop="1"/>
  </sheetData>
  <mergeCells count="9">
    <mergeCell ref="A23:B23"/>
    <mergeCell ref="A24:B24"/>
    <mergeCell ref="A16:B16"/>
    <mergeCell ref="A17:B17"/>
    <mergeCell ref="A18:B18"/>
    <mergeCell ref="A19:B19"/>
    <mergeCell ref="A20:B20"/>
    <mergeCell ref="A21:B21"/>
    <mergeCell ref="A22:B22"/>
  </mergeCells>
  <pageMargins left="0.7" right="0.7" top="0.75" bottom="0.75" header="0.3" footer="0.3"/>
  <pageSetup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B38" sqref="B38"/>
    </sheetView>
  </sheetViews>
  <sheetFormatPr baseColWidth="10" defaultRowHeight="14" x14ac:dyDescent="0"/>
  <sheetData>
    <row r="1" spans="1:9">
      <c r="A1" t="s">
        <v>97</v>
      </c>
      <c r="G1" s="23"/>
      <c r="H1" s="24"/>
    </row>
    <row r="2" spans="1:9">
      <c r="A2" t="s">
        <v>98</v>
      </c>
      <c r="G2" s="23"/>
      <c r="H2" s="24"/>
    </row>
    <row r="3" spans="1:9">
      <c r="G3" s="23"/>
      <c r="H3" s="24"/>
    </row>
    <row r="4" spans="1:9">
      <c r="A4" t="s">
        <v>99</v>
      </c>
      <c r="G4" s="23"/>
      <c r="H4" s="24"/>
    </row>
    <row r="5" spans="1:9">
      <c r="A5" s="25">
        <v>41583</v>
      </c>
      <c r="G5" s="23"/>
      <c r="H5" s="24"/>
    </row>
    <row r="6" spans="1:9">
      <c r="G6" s="23"/>
      <c r="H6" s="24"/>
    </row>
    <row r="7" spans="1:9">
      <c r="A7" t="s">
        <v>100</v>
      </c>
      <c r="B7">
        <v>300</v>
      </c>
      <c r="C7" t="s">
        <v>101</v>
      </c>
      <c r="G7" s="23"/>
      <c r="H7" s="24"/>
    </row>
    <row r="8" spans="1:9">
      <c r="A8" t="s">
        <v>102</v>
      </c>
      <c r="B8" s="26">
        <f>SUM(H11:H27)</f>
        <v>22151.318899999998</v>
      </c>
      <c r="G8" s="23"/>
      <c r="H8" s="24"/>
    </row>
    <row r="9" spans="1:9">
      <c r="G9" s="23"/>
      <c r="H9" s="24"/>
    </row>
    <row r="10" spans="1:9">
      <c r="A10" t="s">
        <v>103</v>
      </c>
      <c r="B10" t="s">
        <v>104</v>
      </c>
      <c r="C10" t="s">
        <v>105</v>
      </c>
      <c r="D10" t="s">
        <v>106</v>
      </c>
      <c r="E10" t="s">
        <v>107</v>
      </c>
      <c r="F10" t="s">
        <v>108</v>
      </c>
      <c r="G10" s="23" t="s">
        <v>109</v>
      </c>
      <c r="H10" s="24" t="s">
        <v>110</v>
      </c>
      <c r="I10" t="s">
        <v>111</v>
      </c>
    </row>
    <row r="11" spans="1:9">
      <c r="A11" t="s">
        <v>112</v>
      </c>
      <c r="B11">
        <v>1</v>
      </c>
      <c r="C11">
        <v>1</v>
      </c>
      <c r="D11">
        <f>B11*C11*$B$7</f>
        <v>300</v>
      </c>
      <c r="E11">
        <v>1</v>
      </c>
      <c r="F11">
        <f>ROUNDUP(D11/E11,0)*E11</f>
        <v>300</v>
      </c>
      <c r="G11" s="23">
        <v>12.37</v>
      </c>
      <c r="H11" s="26">
        <f>F11*G11</f>
        <v>3710.9999999999995</v>
      </c>
      <c r="I11" t="s">
        <v>113</v>
      </c>
    </row>
    <row r="12" spans="1:9">
      <c r="A12" t="s">
        <v>114</v>
      </c>
      <c r="B12">
        <v>1</v>
      </c>
      <c r="C12">
        <v>1</v>
      </c>
      <c r="D12">
        <f t="shared" ref="D12:D27" si="0">B12*C12*$B$7</f>
        <v>300</v>
      </c>
      <c r="E12">
        <v>1</v>
      </c>
      <c r="F12">
        <f t="shared" ref="F12:F27" si="1">ROUNDUP(D12/E12,0)*E12</f>
        <v>300</v>
      </c>
      <c r="G12" s="23">
        <v>1.6910000000000001</v>
      </c>
      <c r="H12" s="26">
        <f t="shared" ref="H12:H27" si="2">F12*G12</f>
        <v>507.3</v>
      </c>
      <c r="I12" t="s">
        <v>113</v>
      </c>
    </row>
    <row r="13" spans="1:9">
      <c r="A13" t="s">
        <v>115</v>
      </c>
      <c r="B13">
        <v>3</v>
      </c>
      <c r="C13">
        <v>1.05</v>
      </c>
      <c r="D13">
        <f t="shared" si="0"/>
        <v>945.00000000000011</v>
      </c>
      <c r="E13">
        <v>1</v>
      </c>
      <c r="F13">
        <f t="shared" si="1"/>
        <v>945</v>
      </c>
      <c r="G13" s="23">
        <v>1.67184</v>
      </c>
      <c r="H13" s="26">
        <f t="shared" si="2"/>
        <v>1579.8887999999999</v>
      </c>
      <c r="I13" t="s">
        <v>113</v>
      </c>
    </row>
    <row r="14" spans="1:9">
      <c r="A14" t="s">
        <v>116</v>
      </c>
      <c r="B14">
        <v>1</v>
      </c>
      <c r="C14">
        <v>1.05</v>
      </c>
      <c r="D14">
        <f t="shared" si="0"/>
        <v>315</v>
      </c>
      <c r="E14">
        <v>1</v>
      </c>
      <c r="F14">
        <f t="shared" si="1"/>
        <v>315</v>
      </c>
      <c r="G14" s="23">
        <v>4.2381200000000003</v>
      </c>
      <c r="H14" s="26">
        <f t="shared" si="2"/>
        <v>1335.0078000000001</v>
      </c>
      <c r="I14" t="s">
        <v>113</v>
      </c>
    </row>
    <row r="15" spans="1:9">
      <c r="A15" t="s">
        <v>117</v>
      </c>
      <c r="B15">
        <v>1</v>
      </c>
      <c r="C15">
        <v>1.05</v>
      </c>
      <c r="D15">
        <f t="shared" si="0"/>
        <v>315</v>
      </c>
      <c r="E15">
        <v>1</v>
      </c>
      <c r="F15">
        <f t="shared" si="1"/>
        <v>315</v>
      </c>
      <c r="G15" s="23">
        <v>1.2350000000000001</v>
      </c>
      <c r="H15" s="26">
        <f t="shared" si="2"/>
        <v>389.02500000000003</v>
      </c>
      <c r="I15" t="s">
        <v>113</v>
      </c>
    </row>
    <row r="16" spans="1:9">
      <c r="A16" t="s">
        <v>118</v>
      </c>
      <c r="B16">
        <v>1</v>
      </c>
      <c r="C16">
        <v>1.05</v>
      </c>
      <c r="D16">
        <f t="shared" si="0"/>
        <v>315</v>
      </c>
      <c r="E16">
        <v>1</v>
      </c>
      <c r="F16">
        <f t="shared" si="1"/>
        <v>315</v>
      </c>
      <c r="G16" s="23">
        <v>2.1800000000000002</v>
      </c>
      <c r="H16" s="26">
        <f t="shared" si="2"/>
        <v>686.7</v>
      </c>
      <c r="I16" t="s">
        <v>113</v>
      </c>
    </row>
    <row r="17" spans="1:9">
      <c r="A17" t="s">
        <v>119</v>
      </c>
      <c r="B17">
        <v>2</v>
      </c>
      <c r="C17">
        <v>1.05</v>
      </c>
      <c r="D17">
        <f t="shared" si="0"/>
        <v>630</v>
      </c>
      <c r="E17">
        <v>1000</v>
      </c>
      <c r="F17">
        <f t="shared" si="1"/>
        <v>1000</v>
      </c>
      <c r="G17" s="23">
        <v>0.04</v>
      </c>
      <c r="H17" s="26">
        <f t="shared" si="2"/>
        <v>40</v>
      </c>
      <c r="I17" t="s">
        <v>113</v>
      </c>
    </row>
    <row r="18" spans="1:9">
      <c r="A18" t="s">
        <v>120</v>
      </c>
      <c r="B18">
        <v>4</v>
      </c>
      <c r="C18">
        <v>1.05</v>
      </c>
      <c r="D18">
        <f t="shared" si="0"/>
        <v>1260</v>
      </c>
      <c r="E18">
        <v>1</v>
      </c>
      <c r="F18">
        <f t="shared" si="1"/>
        <v>1260</v>
      </c>
      <c r="G18" s="23">
        <v>0.16</v>
      </c>
      <c r="H18" s="26">
        <f t="shared" si="2"/>
        <v>201.6</v>
      </c>
      <c r="I18" t="s">
        <v>121</v>
      </c>
    </row>
    <row r="19" spans="1:9">
      <c r="A19" t="s">
        <v>122</v>
      </c>
      <c r="B19">
        <v>2</v>
      </c>
      <c r="C19">
        <v>1.05</v>
      </c>
      <c r="D19">
        <f t="shared" si="0"/>
        <v>630</v>
      </c>
      <c r="E19">
        <v>1</v>
      </c>
      <c r="F19">
        <f t="shared" si="1"/>
        <v>630</v>
      </c>
      <c r="G19" s="23">
        <v>0.35599999999999998</v>
      </c>
      <c r="H19" s="26">
        <f t="shared" si="2"/>
        <v>224.28</v>
      </c>
      <c r="I19" t="s">
        <v>113</v>
      </c>
    </row>
    <row r="20" spans="1:9">
      <c r="A20" t="s">
        <v>123</v>
      </c>
      <c r="B20">
        <v>1</v>
      </c>
      <c r="C20">
        <v>1.05</v>
      </c>
      <c r="D20">
        <f t="shared" si="0"/>
        <v>315</v>
      </c>
      <c r="E20">
        <v>1</v>
      </c>
      <c r="F20">
        <f t="shared" si="1"/>
        <v>315</v>
      </c>
      <c r="G20" s="23">
        <v>1.9220999999999999</v>
      </c>
      <c r="H20" s="26">
        <f t="shared" si="2"/>
        <v>605.4615</v>
      </c>
      <c r="I20" t="s">
        <v>113</v>
      </c>
    </row>
    <row r="21" spans="1:9">
      <c r="A21" t="s">
        <v>124</v>
      </c>
      <c r="B21">
        <v>2</v>
      </c>
      <c r="C21">
        <v>1.05</v>
      </c>
      <c r="D21">
        <f t="shared" si="0"/>
        <v>630</v>
      </c>
      <c r="E21">
        <v>1</v>
      </c>
      <c r="F21">
        <f t="shared" si="1"/>
        <v>630</v>
      </c>
      <c r="G21" s="23">
        <v>0.50626000000000004</v>
      </c>
      <c r="H21" s="26">
        <f t="shared" si="2"/>
        <v>318.94380000000001</v>
      </c>
      <c r="I21" t="s">
        <v>113</v>
      </c>
    </row>
    <row r="22" spans="1:9">
      <c r="A22" t="s">
        <v>125</v>
      </c>
      <c r="B22">
        <v>2</v>
      </c>
      <c r="C22">
        <v>1.05</v>
      </c>
      <c r="D22">
        <f t="shared" si="0"/>
        <v>630</v>
      </c>
      <c r="E22">
        <v>1</v>
      </c>
      <c r="F22">
        <f t="shared" si="1"/>
        <v>630</v>
      </c>
      <c r="G22" s="23">
        <v>0.1729</v>
      </c>
      <c r="H22" s="26">
        <f t="shared" si="2"/>
        <v>108.92699999999999</v>
      </c>
      <c r="I22" t="s">
        <v>113</v>
      </c>
    </row>
    <row r="23" spans="1:9">
      <c r="A23" t="s">
        <v>126</v>
      </c>
      <c r="B23">
        <v>3</v>
      </c>
      <c r="C23">
        <v>1.05</v>
      </c>
      <c r="D23">
        <f t="shared" si="0"/>
        <v>945.00000000000011</v>
      </c>
      <c r="E23">
        <v>250</v>
      </c>
      <c r="F23">
        <f t="shared" si="1"/>
        <v>1000</v>
      </c>
      <c r="G23" s="23">
        <v>1.2521199999999999</v>
      </c>
      <c r="H23" s="26">
        <f t="shared" si="2"/>
        <v>1252.1199999999999</v>
      </c>
      <c r="I23" t="s">
        <v>113</v>
      </c>
    </row>
    <row r="24" spans="1:9">
      <c r="A24" t="s">
        <v>127</v>
      </c>
      <c r="B24">
        <v>48</v>
      </c>
      <c r="C24">
        <v>1.1000000000000001</v>
      </c>
      <c r="D24">
        <f t="shared" si="0"/>
        <v>15840.000000000002</v>
      </c>
      <c r="E24">
        <v>1</v>
      </c>
      <c r="F24">
        <f t="shared" si="1"/>
        <v>15840</v>
      </c>
      <c r="G24" s="23">
        <v>2.5000000000000001E-2</v>
      </c>
      <c r="H24" s="26">
        <f t="shared" si="2"/>
        <v>396</v>
      </c>
      <c r="I24" t="s">
        <v>121</v>
      </c>
    </row>
    <row r="25" spans="1:9">
      <c r="A25" t="s">
        <v>128</v>
      </c>
      <c r="B25">
        <v>17</v>
      </c>
      <c r="C25">
        <v>1.1000000000000001</v>
      </c>
      <c r="D25">
        <f t="shared" si="0"/>
        <v>5610.0000000000009</v>
      </c>
      <c r="E25">
        <v>1</v>
      </c>
      <c r="F25">
        <f t="shared" si="1"/>
        <v>5610</v>
      </c>
      <c r="G25" s="23">
        <v>6.6500000000000004E-2</v>
      </c>
      <c r="H25" s="26">
        <f t="shared" si="2"/>
        <v>373.065</v>
      </c>
      <c r="I25" t="s">
        <v>121</v>
      </c>
    </row>
    <row r="26" spans="1:9">
      <c r="A26" t="s">
        <v>129</v>
      </c>
      <c r="B26">
        <v>1</v>
      </c>
      <c r="C26">
        <v>1</v>
      </c>
      <c r="D26">
        <f t="shared" si="0"/>
        <v>300</v>
      </c>
      <c r="E26">
        <v>1</v>
      </c>
      <c r="F26">
        <f t="shared" si="1"/>
        <v>300</v>
      </c>
      <c r="G26" s="23">
        <v>11.74</v>
      </c>
      <c r="H26" s="26">
        <f t="shared" si="2"/>
        <v>3522</v>
      </c>
      <c r="I26" t="s">
        <v>130</v>
      </c>
    </row>
    <row r="27" spans="1:9">
      <c r="A27" t="s">
        <v>131</v>
      </c>
      <c r="B27">
        <v>1</v>
      </c>
      <c r="C27">
        <v>1</v>
      </c>
      <c r="D27">
        <f t="shared" si="0"/>
        <v>300</v>
      </c>
      <c r="E27">
        <v>1</v>
      </c>
      <c r="F27">
        <f t="shared" si="1"/>
        <v>300</v>
      </c>
      <c r="G27" s="23">
        <v>23</v>
      </c>
      <c r="H27" s="26">
        <f t="shared" si="2"/>
        <v>6900</v>
      </c>
      <c r="I27" t="s">
        <v>132</v>
      </c>
    </row>
    <row r="28" spans="1:9">
      <c r="G28" s="23"/>
      <c r="H28" s="24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B30" sqref="B30"/>
    </sheetView>
  </sheetViews>
  <sheetFormatPr baseColWidth="10" defaultColWidth="8.83203125" defaultRowHeight="14" x14ac:dyDescent="0"/>
  <cols>
    <col min="1" max="1" width="10.6640625" style="18" bestFit="1" customWidth="1"/>
    <col min="2" max="2" width="30.5" style="1" customWidth="1"/>
    <col min="3" max="3" width="41.6640625" style="1" customWidth="1"/>
    <col min="4" max="4" width="46.5" customWidth="1"/>
  </cols>
  <sheetData>
    <row r="1" spans="1:4" s="14" customFormat="1">
      <c r="A1" s="18"/>
      <c r="B1" s="19" t="s">
        <v>10</v>
      </c>
      <c r="C1" s="19" t="s">
        <v>11</v>
      </c>
      <c r="D1" s="14" t="s">
        <v>12</v>
      </c>
    </row>
    <row r="2" spans="1:4">
      <c r="A2" s="18">
        <v>41993</v>
      </c>
      <c r="B2" s="1" t="s">
        <v>5</v>
      </c>
    </row>
    <row r="3" spans="1:4">
      <c r="C3" s="1" t="s">
        <v>92</v>
      </c>
    </row>
    <row r="4" spans="1:4">
      <c r="C4" s="1" t="s">
        <v>91</v>
      </c>
    </row>
    <row r="5" spans="1:4">
      <c r="A5" s="18">
        <v>41927</v>
      </c>
      <c r="B5" s="1" t="s">
        <v>6</v>
      </c>
    </row>
    <row r="6" spans="1:4">
      <c r="C6" s="1" t="s">
        <v>90</v>
      </c>
      <c r="D6" t="s">
        <v>87</v>
      </c>
    </row>
    <row r="7" spans="1:4">
      <c r="C7" s="1" t="s">
        <v>89</v>
      </c>
    </row>
    <row r="8" spans="1:4">
      <c r="A8" s="18">
        <v>41882</v>
      </c>
      <c r="B8" s="1" t="s">
        <v>7</v>
      </c>
    </row>
    <row r="9" spans="1:4">
      <c r="C9" s="1" t="s">
        <v>94</v>
      </c>
      <c r="D9" t="s">
        <v>86</v>
      </c>
    </row>
    <row r="10" spans="1:4">
      <c r="C10" s="1" t="s">
        <v>85</v>
      </c>
    </row>
    <row r="11" spans="1:4">
      <c r="A11" s="18">
        <v>41851</v>
      </c>
      <c r="B11" s="1" t="s">
        <v>9</v>
      </c>
    </row>
    <row r="12" spans="1:4">
      <c r="C12" s="1" t="s">
        <v>95</v>
      </c>
      <c r="D12" t="s">
        <v>88</v>
      </c>
    </row>
    <row r="13" spans="1:4">
      <c r="C13" s="1" t="s">
        <v>83</v>
      </c>
      <c r="D13" t="s">
        <v>13</v>
      </c>
    </row>
    <row r="14" spans="1:4">
      <c r="C14" s="1" t="s">
        <v>82</v>
      </c>
      <c r="D14" t="s">
        <v>84</v>
      </c>
    </row>
    <row r="15" spans="1:4">
      <c r="C15" s="1" t="s">
        <v>81</v>
      </c>
    </row>
    <row r="16" spans="1:4">
      <c r="A16" s="18">
        <v>41790</v>
      </c>
      <c r="B16" s="1" t="s">
        <v>80</v>
      </c>
    </row>
    <row r="17" spans="1:4">
      <c r="A17" s="18">
        <v>41713</v>
      </c>
      <c r="B17" s="1" t="s">
        <v>93</v>
      </c>
      <c r="C17" s="1" t="s">
        <v>75</v>
      </c>
    </row>
    <row r="18" spans="1:4">
      <c r="C18" s="1" t="s">
        <v>76</v>
      </c>
    </row>
    <row r="19" spans="1:4">
      <c r="C19" s="1" t="s">
        <v>77</v>
      </c>
    </row>
    <row r="20" spans="1:4">
      <c r="C20" s="1" t="s">
        <v>79</v>
      </c>
    </row>
    <row r="21" spans="1:4">
      <c r="C21" s="1" t="s">
        <v>78</v>
      </c>
    </row>
    <row r="22" spans="1:4">
      <c r="A22" s="20" t="s">
        <v>65</v>
      </c>
      <c r="B22" s="1" t="s">
        <v>8</v>
      </c>
    </row>
    <row r="23" spans="1:4">
      <c r="C23" s="1" t="s">
        <v>66</v>
      </c>
    </row>
    <row r="24" spans="1:4">
      <c r="C24" s="1" t="s">
        <v>72</v>
      </c>
      <c r="D24" t="s">
        <v>71</v>
      </c>
    </row>
    <row r="25" spans="1:4">
      <c r="C25" s="1" t="s">
        <v>73</v>
      </c>
    </row>
    <row r="26" spans="1:4">
      <c r="A26" s="18">
        <v>41685</v>
      </c>
      <c r="B26" s="1" t="s">
        <v>64</v>
      </c>
    </row>
    <row r="27" spans="1:4">
      <c r="C27" s="1" t="s">
        <v>69</v>
      </c>
      <c r="D27" t="s">
        <v>70</v>
      </c>
    </row>
    <row r="28" spans="1:4">
      <c r="C28" s="1" t="s">
        <v>68</v>
      </c>
    </row>
    <row r="29" spans="1:4">
      <c r="C29" s="1" t="s">
        <v>67</v>
      </c>
    </row>
    <row r="31" spans="1:4">
      <c r="C31" s="1" t="s">
        <v>74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Material</vt:lpstr>
      <vt:lpstr>Details FEE</vt:lpstr>
      <vt:lpstr>Schedule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2014-01-17T14:42:21Z</dcterms:modified>
</cp:coreProperties>
</file>