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-15" windowWidth="19320" windowHeight="12120" tabRatio="500"/>
  </bookViews>
  <sheets>
    <sheet name="Sheet1" sheetId="1" r:id="rId1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6" i="1"/>
  <c r="D34"/>
  <c r="D35"/>
  <c r="D36"/>
  <c r="D37"/>
  <c r="D38"/>
  <c r="D39"/>
  <c r="D40"/>
  <c r="D41"/>
  <c r="D42"/>
  <c r="D47"/>
  <c r="D50"/>
  <c r="C46"/>
  <c r="C42"/>
  <c r="C47"/>
  <c r="C50"/>
  <c r="B46"/>
  <c r="B42"/>
  <c r="B47"/>
  <c r="B50"/>
  <c r="B49"/>
  <c r="B29"/>
  <c r="B51"/>
  <c r="B13"/>
  <c r="B16"/>
  <c r="B24"/>
  <c r="B28"/>
  <c r="B30"/>
  <c r="D13"/>
  <c r="D16"/>
  <c r="D24"/>
  <c r="D28"/>
  <c r="D29"/>
  <c r="D30"/>
  <c r="D52"/>
  <c r="C13"/>
  <c r="C16"/>
  <c r="C24"/>
  <c r="C28"/>
  <c r="C29"/>
  <c r="C30"/>
  <c r="C52"/>
  <c r="B52"/>
  <c r="D49"/>
  <c r="D51"/>
  <c r="C49"/>
  <c r="C51"/>
  <c r="D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0"/>
  <c r="E29"/>
  <c r="E27"/>
  <c r="E26"/>
  <c r="E24"/>
  <c r="E23"/>
  <c r="E22"/>
  <c r="E21"/>
  <c r="C19"/>
  <c r="B19"/>
  <c r="E19"/>
  <c r="E18"/>
  <c r="E17"/>
  <c r="E16"/>
  <c r="E15"/>
  <c r="E14"/>
  <c r="E13"/>
  <c r="E12"/>
  <c r="E11"/>
  <c r="E10"/>
  <c r="E9"/>
  <c r="E8"/>
  <c r="E6"/>
  <c r="D19"/>
</calcChain>
</file>

<file path=xl/comments1.xml><?xml version="1.0" encoding="utf-8"?>
<comments xmlns="http://schemas.openxmlformats.org/spreadsheetml/2006/main">
  <authors>
    <author>flemming videbaek</author>
  </authors>
  <commentList>
    <comment ref="F52" authorId="0">
      <text>
        <r>
          <rPr>
            <b/>
            <sz val="9"/>
            <color indexed="81"/>
            <rFont val="Verdana"/>
          </rPr>
          <t>flemming videbaek: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<sst xmlns="http://schemas.openxmlformats.org/spreadsheetml/2006/main" count="59" uniqueCount="57">
  <si>
    <t>MTD system</t>
  </si>
  <si>
    <t>Cost</t>
  </si>
  <si>
    <t>Contin.</t>
  </si>
  <si>
    <t>Sum</t>
  </si>
  <si>
    <t>FY11</t>
  </si>
  <si>
    <t>FY12</t>
  </si>
  <si>
    <t>FY13</t>
  </si>
  <si>
    <t>Detectors and Mechanical Systems</t>
  </si>
  <si>
    <t>Module shipping</t>
  </si>
  <si>
    <t>Tray</t>
  </si>
  <si>
    <t>Tray supplies</t>
  </si>
  <si>
    <t>Tray parts</t>
  </si>
  <si>
    <t>Fabrication</t>
  </si>
  <si>
    <t>Mounting Structure</t>
  </si>
  <si>
    <t>Fixture</t>
  </si>
  <si>
    <t>Shipping</t>
  </si>
  <si>
    <t>Travel</t>
  </si>
  <si>
    <t>Technician</t>
  </si>
  <si>
    <t>Tray (labor)</t>
  </si>
  <si>
    <t>Tray (total)</t>
  </si>
  <si>
    <t>Gas System</t>
  </si>
  <si>
    <t>Mass flow controller</t>
  </si>
  <si>
    <t>gas distribution</t>
  </si>
  <si>
    <t xml:space="preserve">Gas System </t>
  </si>
  <si>
    <t>High voltage system</t>
  </si>
  <si>
    <t>Distribution</t>
  </si>
  <si>
    <t>Supplies</t>
  </si>
  <si>
    <t>Detector and Mechanical … (labor)</t>
  </si>
  <si>
    <t>Detectors and</t>
  </si>
  <si>
    <t>Mechanical … (total)</t>
  </si>
  <si>
    <t>Electronics</t>
  </si>
  <si>
    <t>Electronics board purchase, testing, installation and integration</t>
  </si>
  <si>
    <t>MINO</t>
  </si>
  <si>
    <t>MTRG</t>
  </si>
  <si>
    <t>TDIG</t>
  </si>
  <si>
    <t>TCPU</t>
  </si>
  <si>
    <t>THUB</t>
  </si>
  <si>
    <t>TSER</t>
  </si>
  <si>
    <t>HPTDC</t>
  </si>
  <si>
    <t>DRORC/SIU</t>
  </si>
  <si>
    <t>Board cost</t>
  </si>
  <si>
    <t>Connection/cables</t>
  </si>
  <si>
    <t>Engineering design, installation, and integration</t>
  </si>
  <si>
    <t>MSTC</t>
  </si>
  <si>
    <t>Electronics board purchase, … (labor)</t>
  </si>
  <si>
    <t>Electronics board purchase, … (total)</t>
  </si>
  <si>
    <t>Trigger QT boards</t>
  </si>
  <si>
    <t>Electronics (labor)</t>
  </si>
  <si>
    <t>Electronics (total)</t>
  </si>
  <si>
    <t>Sum (labor)</t>
  </si>
  <si>
    <t>Sum (total)</t>
  </si>
  <si>
    <t>mechanical(sum)</t>
    <phoneticPr fontId="1" type="noConversion"/>
  </si>
  <si>
    <t>S&amp;T</t>
    <phoneticPr fontId="1" type="noConversion"/>
  </si>
  <si>
    <t>BNL Overhead</t>
    <phoneticPr fontId="1" type="noConversion"/>
  </si>
  <si>
    <t>Project Total</t>
    <phoneticPr fontId="1" type="noConversion"/>
  </si>
  <si>
    <t>Contingency</t>
    <phoneticPr fontId="1" type="noConversion"/>
  </si>
  <si>
    <t>UT Overhead</t>
    <phoneticPr fontId="1" type="noConversion"/>
  </si>
</sst>
</file>

<file path=xl/styles.xml><?xml version="1.0" encoding="utf-8"?>
<styleSheet xmlns="http://schemas.openxmlformats.org/spreadsheetml/2006/main">
  <fonts count="13">
    <font>
      <sz val="10"/>
      <name val="Verdana"/>
    </font>
    <font>
      <sz val="8"/>
      <name val="Verdana"/>
    </font>
    <font>
      <b/>
      <sz val="9"/>
      <name val="Times New Roman"/>
    </font>
    <font>
      <sz val="9"/>
      <name val="Times New Roman"/>
    </font>
    <font>
      <b/>
      <sz val="9"/>
      <color indexed="10"/>
      <name val="Times New Roman"/>
    </font>
    <font>
      <b/>
      <sz val="9"/>
      <color indexed="14"/>
      <name val="Times New Roman"/>
    </font>
    <font>
      <sz val="9"/>
      <color indexed="81"/>
      <name val="Verdana"/>
    </font>
    <font>
      <b/>
      <sz val="9"/>
      <color indexed="81"/>
      <name val="Verdana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i/>
      <sz val="9"/>
      <name val="Times New Roman"/>
      <family val="1"/>
    </font>
    <font>
      <b/>
      <sz val="9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0" fillId="0" borderId="0" xfId="0" applyNumberFormat="1"/>
    <xf numFmtId="3" fontId="3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9" fontId="2" fillId="0" borderId="2" xfId="0" applyNumberFormat="1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3" fontId="3" fillId="2" borderId="9" xfId="0" applyNumberFormat="1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3" fontId="2" fillId="0" borderId="10" xfId="0" applyNumberFormat="1" applyFont="1" applyBorder="1" applyAlignment="1">
      <alignment vertical="top" wrapText="1"/>
    </xf>
    <xf numFmtId="3" fontId="2" fillId="3" borderId="11" xfId="0" applyNumberFormat="1" applyFont="1" applyFill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8" fillId="0" borderId="6" xfId="0" applyFont="1" applyBorder="1" applyAlignment="1"/>
    <xf numFmtId="3" fontId="2" fillId="0" borderId="12" xfId="0" applyNumberFormat="1" applyFont="1" applyBorder="1" applyAlignment="1">
      <alignment vertical="top" wrapText="1"/>
    </xf>
    <xf numFmtId="3" fontId="2" fillId="0" borderId="6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0" fontId="8" fillId="0" borderId="13" xfId="0" applyFont="1" applyBorder="1" applyAlignment="1"/>
    <xf numFmtId="3" fontId="2" fillId="0" borderId="3" xfId="0" applyNumberFormat="1" applyFont="1" applyBorder="1" applyAlignment="1">
      <alignment vertical="top" wrapText="1"/>
    </xf>
    <xf numFmtId="9" fontId="2" fillId="0" borderId="10" xfId="0" applyNumberFormat="1" applyFont="1" applyBorder="1" applyAlignment="1">
      <alignment vertical="top" wrapText="1"/>
    </xf>
    <xf numFmtId="3" fontId="2" fillId="0" borderId="12" xfId="0" applyNumberFormat="1" applyFont="1" applyBorder="1" applyAlignment="1">
      <alignment vertical="top" wrapText="1"/>
    </xf>
    <xf numFmtId="9" fontId="2" fillId="0" borderId="1" xfId="0" applyNumberFormat="1" applyFont="1" applyBorder="1" applyAlignment="1">
      <alignment vertical="top" wrapText="1"/>
    </xf>
    <xf numFmtId="9" fontId="3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57"/>
  <sheetViews>
    <sheetView tabSelected="1" topLeftCell="A45" zoomScale="125" workbookViewId="0">
      <selection activeCell="J45" sqref="J45"/>
    </sheetView>
  </sheetViews>
  <sheetFormatPr defaultColWidth="11" defaultRowHeight="12.75"/>
  <sheetData>
    <row r="3" spans="1:8" ht="13.5" thickBot="1"/>
    <row r="4" spans="1:8" ht="13.5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55</v>
      </c>
      <c r="F4" s="2" t="s">
        <v>4</v>
      </c>
      <c r="G4" s="2" t="s">
        <v>5</v>
      </c>
      <c r="H4" s="2" t="s">
        <v>6</v>
      </c>
    </row>
    <row r="5" spans="1:8" ht="13.5" thickBot="1">
      <c r="A5" s="8" t="s">
        <v>7</v>
      </c>
      <c r="B5" s="9"/>
      <c r="C5" s="9"/>
      <c r="D5" s="9"/>
      <c r="E5" s="9"/>
      <c r="F5" s="9"/>
      <c r="G5" s="9"/>
      <c r="H5" s="10"/>
    </row>
    <row r="6" spans="1:8" ht="24.75" thickBot="1">
      <c r="A6" s="16" t="s">
        <v>8</v>
      </c>
      <c r="B6" s="5">
        <v>50000</v>
      </c>
      <c r="C6" s="5">
        <v>5000</v>
      </c>
      <c r="D6" s="5">
        <v>55000</v>
      </c>
      <c r="E6" s="17">
        <f>C6/B6</f>
        <v>0.1</v>
      </c>
      <c r="F6" s="18">
        <v>5600</v>
      </c>
      <c r="G6" s="15">
        <v>22600</v>
      </c>
      <c r="H6" s="15">
        <v>26800</v>
      </c>
    </row>
    <row r="7" spans="1:8" ht="13.5" thickBot="1">
      <c r="A7" s="16" t="s">
        <v>9</v>
      </c>
      <c r="B7" s="4"/>
      <c r="C7" s="4"/>
      <c r="D7" s="4"/>
      <c r="E7" s="4"/>
      <c r="F7" s="4"/>
      <c r="G7" s="4"/>
      <c r="H7" s="4"/>
    </row>
    <row r="8" spans="1:8" ht="13.5" thickBot="1">
      <c r="A8" s="19" t="s">
        <v>10</v>
      </c>
      <c r="B8" s="20">
        <v>7100</v>
      </c>
      <c r="C8" s="20">
        <v>2300</v>
      </c>
      <c r="D8" s="20">
        <v>9400</v>
      </c>
      <c r="E8" s="17">
        <f t="shared" ref="E8:E19" si="0">C8/B8</f>
        <v>0.323943661971831</v>
      </c>
      <c r="F8" s="4"/>
      <c r="G8" s="4"/>
      <c r="H8" s="4"/>
    </row>
    <row r="9" spans="1:8" ht="13.5" thickBot="1">
      <c r="A9" s="19" t="s">
        <v>11</v>
      </c>
      <c r="B9" s="21">
        <v>41600</v>
      </c>
      <c r="C9" s="21">
        <v>10400</v>
      </c>
      <c r="D9" s="21">
        <v>52000</v>
      </c>
      <c r="E9" s="17">
        <f t="shared" si="0"/>
        <v>0.25</v>
      </c>
      <c r="F9" s="4"/>
      <c r="G9" s="4"/>
      <c r="H9" s="4"/>
    </row>
    <row r="10" spans="1:8" ht="13.5" thickBot="1">
      <c r="A10" s="19" t="s">
        <v>12</v>
      </c>
      <c r="B10" s="21">
        <v>10100</v>
      </c>
      <c r="C10" s="21">
        <v>3500</v>
      </c>
      <c r="D10" s="21">
        <v>13600</v>
      </c>
      <c r="E10" s="17">
        <f t="shared" si="0"/>
        <v>0.34653465346534651</v>
      </c>
      <c r="F10" s="4"/>
      <c r="G10" s="4"/>
      <c r="H10" s="4"/>
    </row>
    <row r="11" spans="1:8" ht="24.75" thickBot="1">
      <c r="A11" s="19" t="s">
        <v>13</v>
      </c>
      <c r="B11" s="21">
        <v>13800</v>
      </c>
      <c r="C11" s="21">
        <v>4800</v>
      </c>
      <c r="D11" s="21">
        <v>18600</v>
      </c>
      <c r="E11" s="17">
        <f t="shared" si="0"/>
        <v>0.34782608695652173</v>
      </c>
      <c r="F11" s="4"/>
      <c r="G11" s="4"/>
      <c r="H11" s="4"/>
    </row>
    <row r="12" spans="1:8" ht="13.5" thickBot="1">
      <c r="A12" s="19" t="s">
        <v>14</v>
      </c>
      <c r="B12" s="21">
        <v>11400</v>
      </c>
      <c r="C12" s="21">
        <v>4000</v>
      </c>
      <c r="D12" s="21">
        <v>15400</v>
      </c>
      <c r="E12" s="17">
        <f t="shared" si="0"/>
        <v>0.35087719298245612</v>
      </c>
      <c r="F12" s="4"/>
      <c r="G12" s="4"/>
      <c r="H12" s="4"/>
    </row>
    <row r="13" spans="1:8" ht="13.5" thickBot="1">
      <c r="A13" s="22" t="s">
        <v>51</v>
      </c>
      <c r="B13" s="22">
        <f>SUM(B8:B12)</f>
        <v>84000</v>
      </c>
      <c r="C13" s="22">
        <f>SUM(C8:C12)</f>
        <v>25000</v>
      </c>
      <c r="D13" s="22">
        <f>SUM(D8:D12)</f>
        <v>109000</v>
      </c>
      <c r="E13" s="17">
        <f t="shared" si="0"/>
        <v>0.29761904761904762</v>
      </c>
      <c r="F13" s="4"/>
      <c r="G13" s="4"/>
      <c r="H13" s="4"/>
    </row>
    <row r="14" spans="1:8" ht="14.25" thickTop="1" thickBot="1">
      <c r="A14" s="19" t="s">
        <v>15</v>
      </c>
      <c r="B14" s="20">
        <v>12200</v>
      </c>
      <c r="C14" s="11">
        <v>1200</v>
      </c>
      <c r="D14" s="11">
        <v>13400</v>
      </c>
      <c r="E14" s="17">
        <f t="shared" si="0"/>
        <v>9.8360655737704916E-2</v>
      </c>
      <c r="F14" s="4"/>
      <c r="G14" s="4"/>
      <c r="H14" s="4"/>
    </row>
    <row r="15" spans="1:8" ht="13.5" thickBot="1">
      <c r="A15" s="19" t="s">
        <v>16</v>
      </c>
      <c r="B15" s="21">
        <v>28200</v>
      </c>
      <c r="C15" s="23">
        <v>2800</v>
      </c>
      <c r="D15" s="23">
        <v>31000</v>
      </c>
      <c r="E15" s="17">
        <f t="shared" si="0"/>
        <v>9.9290780141843976E-2</v>
      </c>
      <c r="F15" s="4"/>
      <c r="G15" s="4"/>
      <c r="H15" s="4"/>
    </row>
    <row r="16" spans="1:8" ht="13.5" thickBot="1">
      <c r="A16" s="22" t="s">
        <v>52</v>
      </c>
      <c r="B16" s="22">
        <f t="shared" ref="B16:C16" si="1">B14+B15</f>
        <v>40400</v>
      </c>
      <c r="C16" s="22">
        <f t="shared" si="1"/>
        <v>4000</v>
      </c>
      <c r="D16" s="22">
        <f>D14+D15</f>
        <v>44400</v>
      </c>
      <c r="E16" s="17">
        <f t="shared" si="0"/>
        <v>9.9009900990099015E-2</v>
      </c>
      <c r="F16" s="4"/>
      <c r="G16" s="4"/>
      <c r="H16" s="4"/>
    </row>
    <row r="17" spans="1:8" ht="13.5" thickBot="1">
      <c r="A17" s="19" t="s">
        <v>17</v>
      </c>
      <c r="B17" s="4">
        <v>132000</v>
      </c>
      <c r="C17" s="4">
        <v>13200</v>
      </c>
      <c r="D17" s="4">
        <v>145200</v>
      </c>
      <c r="E17" s="17">
        <f t="shared" si="0"/>
        <v>0.1</v>
      </c>
      <c r="F17" s="4"/>
      <c r="G17" s="4"/>
      <c r="H17" s="4"/>
    </row>
    <row r="18" spans="1:8" ht="13.5" thickBot="1">
      <c r="A18" s="24" t="s">
        <v>18</v>
      </c>
      <c r="B18" s="25">
        <v>132000</v>
      </c>
      <c r="C18" s="25">
        <v>13200</v>
      </c>
      <c r="D18" s="25">
        <v>145200</v>
      </c>
      <c r="E18" s="17">
        <f t="shared" si="0"/>
        <v>0.1</v>
      </c>
      <c r="F18" s="25">
        <v>24200</v>
      </c>
      <c r="G18" s="25">
        <v>96800</v>
      </c>
      <c r="H18" s="25">
        <v>24200</v>
      </c>
    </row>
    <row r="19" spans="1:8" ht="13.5" thickBot="1">
      <c r="A19" s="26" t="s">
        <v>19</v>
      </c>
      <c r="B19" s="26">
        <f>B13+B16+B18</f>
        <v>256400</v>
      </c>
      <c r="C19" s="26">
        <f>C13+C16+C18</f>
        <v>42200</v>
      </c>
      <c r="D19" s="26">
        <f>D13+D16+D18</f>
        <v>298600</v>
      </c>
      <c r="E19" s="17">
        <f t="shared" si="0"/>
        <v>0.16458658346333854</v>
      </c>
      <c r="F19" s="18">
        <v>73700</v>
      </c>
      <c r="G19" s="15">
        <v>146300</v>
      </c>
      <c r="H19" s="15">
        <v>78600</v>
      </c>
    </row>
    <row r="20" spans="1:8" ht="13.5" thickBot="1">
      <c r="A20" s="16" t="s">
        <v>20</v>
      </c>
      <c r="B20" s="4"/>
      <c r="C20" s="4"/>
      <c r="D20" s="4"/>
      <c r="E20" s="4"/>
      <c r="F20" s="4"/>
      <c r="G20" s="4"/>
      <c r="H20" s="4"/>
    </row>
    <row r="21" spans="1:8" ht="24.75" thickBot="1">
      <c r="A21" s="19" t="s">
        <v>21</v>
      </c>
      <c r="B21" s="20">
        <v>6000</v>
      </c>
      <c r="C21" s="11">
        <v>600</v>
      </c>
      <c r="D21" s="11">
        <v>6600</v>
      </c>
      <c r="E21" s="17">
        <f t="shared" ref="E21:E24" si="2">C21/B21</f>
        <v>0.1</v>
      </c>
      <c r="F21" s="4"/>
      <c r="G21" s="4"/>
      <c r="H21" s="4"/>
    </row>
    <row r="22" spans="1:8" ht="13.5" thickBot="1">
      <c r="A22" s="19" t="s">
        <v>22</v>
      </c>
      <c r="B22" s="21">
        <v>6200</v>
      </c>
      <c r="C22" s="23">
        <v>1200</v>
      </c>
      <c r="D22" s="23">
        <v>7400</v>
      </c>
      <c r="E22" s="17">
        <f t="shared" si="2"/>
        <v>0.19354838709677419</v>
      </c>
      <c r="F22" s="4"/>
      <c r="G22" s="4"/>
      <c r="H22" s="4"/>
    </row>
    <row r="23" spans="1:8" ht="13.5" thickBot="1">
      <c r="A23" s="19" t="s">
        <v>16</v>
      </c>
      <c r="B23" s="21">
        <v>5000</v>
      </c>
      <c r="C23" s="23">
        <v>500</v>
      </c>
      <c r="D23" s="23">
        <v>5500</v>
      </c>
      <c r="E23" s="17">
        <f t="shared" si="2"/>
        <v>0.1</v>
      </c>
      <c r="F23" s="4"/>
      <c r="G23" s="4"/>
      <c r="H23" s="4"/>
    </row>
    <row r="24" spans="1:8" ht="13.5" thickBot="1">
      <c r="A24" s="22" t="s">
        <v>23</v>
      </c>
      <c r="B24" s="22">
        <f>SUM(B21:B23)</f>
        <v>17200</v>
      </c>
      <c r="C24" s="22">
        <f>SUM(C21:C23)</f>
        <v>2300</v>
      </c>
      <c r="D24" s="22">
        <f>SUM(D21:D23)</f>
        <v>19500</v>
      </c>
      <c r="E24" s="17">
        <f t="shared" si="2"/>
        <v>0.13372093023255813</v>
      </c>
      <c r="F24" s="5"/>
      <c r="G24" s="44">
        <v>19500</v>
      </c>
      <c r="H24" s="5"/>
    </row>
    <row r="25" spans="1:8" ht="25.5" thickTop="1" thickBot="1">
      <c r="A25" s="16" t="s">
        <v>24</v>
      </c>
      <c r="B25" s="4"/>
      <c r="C25" s="4"/>
      <c r="D25" s="4"/>
      <c r="E25" s="4"/>
      <c r="F25" s="4"/>
      <c r="G25" s="4"/>
      <c r="H25" s="4"/>
    </row>
    <row r="26" spans="1:8" ht="13.5" thickBot="1">
      <c r="A26" s="19" t="s">
        <v>25</v>
      </c>
      <c r="B26" s="20">
        <v>97000</v>
      </c>
      <c r="C26" s="11">
        <v>9700</v>
      </c>
      <c r="D26" s="11">
        <v>106700</v>
      </c>
      <c r="E26" s="17">
        <f t="shared" ref="E26:E30" si="3">C26/B26</f>
        <v>0.1</v>
      </c>
      <c r="F26" s="4"/>
      <c r="G26" s="20">
        <v>53400</v>
      </c>
      <c r="H26" s="11">
        <v>53300</v>
      </c>
    </row>
    <row r="27" spans="1:8" ht="13.5" thickBot="1">
      <c r="A27" s="19" t="s">
        <v>26</v>
      </c>
      <c r="B27" s="21">
        <v>37000</v>
      </c>
      <c r="C27" s="23">
        <v>3700</v>
      </c>
      <c r="D27" s="23">
        <v>40700</v>
      </c>
      <c r="E27" s="17">
        <f t="shared" si="3"/>
        <v>0.1</v>
      </c>
      <c r="F27" s="4"/>
      <c r="G27" s="21">
        <v>40700</v>
      </c>
      <c r="H27" s="23"/>
    </row>
    <row r="28" spans="1:8" ht="24.75" thickBot="1">
      <c r="A28" s="22" t="s">
        <v>24</v>
      </c>
      <c r="B28" s="22">
        <f t="shared" ref="B28:C28" si="4">B26+B27</f>
        <v>134000</v>
      </c>
      <c r="C28" s="22">
        <f t="shared" si="4"/>
        <v>13400</v>
      </c>
      <c r="D28" s="22">
        <f>D26+D27</f>
        <v>147400</v>
      </c>
      <c r="E28" s="17">
        <v>0.1</v>
      </c>
      <c r="F28" s="5"/>
      <c r="G28" s="18">
        <v>94100</v>
      </c>
      <c r="H28" s="15">
        <v>53300</v>
      </c>
    </row>
    <row r="29" spans="1:8" ht="37.5" thickTop="1" thickBot="1">
      <c r="A29" s="27" t="s">
        <v>27</v>
      </c>
      <c r="B29" s="6">
        <f>B18</f>
        <v>132000</v>
      </c>
      <c r="C29" s="6">
        <f>C18</f>
        <v>13200</v>
      </c>
      <c r="D29" s="6">
        <f>D18</f>
        <v>145200</v>
      </c>
      <c r="E29" s="17">
        <f t="shared" si="3"/>
        <v>0.1</v>
      </c>
      <c r="F29" s="13">
        <v>24200</v>
      </c>
      <c r="G29" s="28">
        <v>96800</v>
      </c>
      <c r="H29" s="28">
        <v>24200</v>
      </c>
    </row>
    <row r="30" spans="1:8">
      <c r="A30" s="29" t="s">
        <v>28</v>
      </c>
      <c r="B30" s="30">
        <f>B29+B28+B24+B16+B13+B6</f>
        <v>457600</v>
      </c>
      <c r="C30" s="30">
        <f>C29+C28+C24+C16+C13+C6</f>
        <v>62900</v>
      </c>
      <c r="D30" s="30">
        <f>D29+D28+D24+D16+D13+D6</f>
        <v>520500</v>
      </c>
      <c r="E30" s="50">
        <f t="shared" si="3"/>
        <v>0.1374562937062937</v>
      </c>
      <c r="F30" s="30">
        <v>79300</v>
      </c>
      <c r="G30" s="30">
        <v>282500</v>
      </c>
      <c r="H30" s="30">
        <v>158700</v>
      </c>
    </row>
    <row r="31" spans="1:8" ht="24.75" thickBot="1">
      <c r="A31" s="27" t="s">
        <v>29</v>
      </c>
      <c r="B31" s="31"/>
      <c r="C31" s="31"/>
      <c r="D31" s="31"/>
      <c r="E31" s="52"/>
      <c r="F31" s="31"/>
      <c r="G31" s="31"/>
      <c r="H31" s="31"/>
    </row>
    <row r="32" spans="1:8" ht="13.5" thickBot="1">
      <c r="A32" s="32" t="s">
        <v>30</v>
      </c>
      <c r="B32" s="33"/>
      <c r="C32" s="33"/>
      <c r="D32" s="33"/>
      <c r="E32" s="51"/>
      <c r="F32" s="33"/>
      <c r="G32" s="33"/>
      <c r="H32" s="34"/>
    </row>
    <row r="33" spans="1:8" ht="13.5" thickBot="1">
      <c r="A33" s="32" t="s">
        <v>31</v>
      </c>
      <c r="B33" s="33"/>
      <c r="C33" s="33"/>
      <c r="D33" s="33"/>
      <c r="E33" s="33"/>
      <c r="F33" s="34"/>
      <c r="G33" s="4"/>
      <c r="H33" s="4"/>
    </row>
    <row r="34" spans="1:8" ht="13.5" thickBot="1">
      <c r="A34" s="19" t="s">
        <v>32</v>
      </c>
      <c r="B34" s="4">
        <v>56000</v>
      </c>
      <c r="C34" s="4">
        <v>11200</v>
      </c>
      <c r="D34" s="4">
        <f t="shared" ref="D34" si="5">B34+C34</f>
        <v>67200</v>
      </c>
      <c r="E34" s="17">
        <v>0.1</v>
      </c>
      <c r="F34" s="20">
        <v>29600</v>
      </c>
      <c r="G34" s="11">
        <v>26400</v>
      </c>
      <c r="H34" s="11">
        <v>11200</v>
      </c>
    </row>
    <row r="35" spans="1:8" ht="13.5" thickBot="1">
      <c r="A35" s="19" t="s">
        <v>33</v>
      </c>
      <c r="B35" s="4">
        <v>9500</v>
      </c>
      <c r="C35" s="4">
        <v>1900</v>
      </c>
      <c r="D35" s="4">
        <f>B35+C35</f>
        <v>11400</v>
      </c>
      <c r="E35" s="17">
        <f t="shared" ref="E35:E52" si="6">C35/B35</f>
        <v>0.2</v>
      </c>
      <c r="F35" s="21">
        <v>5700</v>
      </c>
      <c r="G35" s="23">
        <v>3800</v>
      </c>
      <c r="H35" s="23">
        <v>1900</v>
      </c>
    </row>
    <row r="36" spans="1:8" ht="13.5" thickBot="1">
      <c r="A36" s="19" t="s">
        <v>34</v>
      </c>
      <c r="B36" s="4">
        <v>208000</v>
      </c>
      <c r="C36" s="4">
        <v>20800</v>
      </c>
      <c r="D36" s="4">
        <f t="shared" ref="D36:D41" si="7">B36+C36</f>
        <v>228800</v>
      </c>
      <c r="E36" s="17">
        <f t="shared" si="6"/>
        <v>0.1</v>
      </c>
      <c r="F36" s="21">
        <v>208000</v>
      </c>
      <c r="G36" s="23"/>
      <c r="H36" s="23">
        <v>20800</v>
      </c>
    </row>
    <row r="37" spans="1:8" ht="13.5" thickBot="1">
      <c r="A37" s="19" t="s">
        <v>35</v>
      </c>
      <c r="B37" s="4">
        <v>48000</v>
      </c>
      <c r="C37" s="4">
        <v>4800</v>
      </c>
      <c r="D37" s="4">
        <f t="shared" si="7"/>
        <v>52800</v>
      </c>
      <c r="E37" s="17">
        <f t="shared" si="6"/>
        <v>0.1</v>
      </c>
      <c r="F37" s="21">
        <v>48000</v>
      </c>
      <c r="G37" s="23"/>
      <c r="H37" s="23">
        <v>4800</v>
      </c>
    </row>
    <row r="38" spans="1:8" ht="13.5" thickBot="1">
      <c r="A38" s="19" t="s">
        <v>36</v>
      </c>
      <c r="B38" s="4">
        <v>20000</v>
      </c>
      <c r="C38" s="4">
        <v>4000</v>
      </c>
      <c r="D38" s="4">
        <f t="shared" si="7"/>
        <v>24000</v>
      </c>
      <c r="E38" s="17">
        <f t="shared" si="6"/>
        <v>0.2</v>
      </c>
      <c r="F38" s="21">
        <v>7000</v>
      </c>
      <c r="G38" s="23"/>
      <c r="H38" s="23">
        <v>17000</v>
      </c>
    </row>
    <row r="39" spans="1:8" ht="13.5" thickBot="1">
      <c r="A39" s="19" t="s">
        <v>37</v>
      </c>
      <c r="B39" s="4">
        <v>5000</v>
      </c>
      <c r="C39" s="4">
        <v>1000</v>
      </c>
      <c r="D39" s="4">
        <f t="shared" si="7"/>
        <v>6000</v>
      </c>
      <c r="E39" s="17">
        <f t="shared" si="6"/>
        <v>0.2</v>
      </c>
      <c r="F39" s="21">
        <v>2000</v>
      </c>
      <c r="G39" s="23">
        <v>3000</v>
      </c>
      <c r="H39" s="23">
        <v>1000</v>
      </c>
    </row>
    <row r="40" spans="1:8" ht="13.5" thickBot="1">
      <c r="A40" s="19" t="s">
        <v>38</v>
      </c>
      <c r="B40" s="4">
        <v>24000</v>
      </c>
      <c r="C40" s="4">
        <v>2400</v>
      </c>
      <c r="D40" s="4">
        <f t="shared" si="7"/>
        <v>26400</v>
      </c>
      <c r="E40" s="17">
        <f t="shared" si="6"/>
        <v>0.1</v>
      </c>
      <c r="F40" s="21">
        <v>24000</v>
      </c>
      <c r="G40" s="23"/>
      <c r="H40" s="23">
        <v>2400</v>
      </c>
    </row>
    <row r="41" spans="1:8" ht="13.5" thickBot="1">
      <c r="A41" s="19" t="s">
        <v>39</v>
      </c>
      <c r="B41" s="4">
        <v>4500</v>
      </c>
      <c r="C41" s="4">
        <v>900</v>
      </c>
      <c r="D41" s="4">
        <f t="shared" si="7"/>
        <v>5400</v>
      </c>
      <c r="E41" s="17">
        <f t="shared" si="6"/>
        <v>0.2</v>
      </c>
      <c r="F41" s="21"/>
      <c r="G41" s="23"/>
      <c r="H41" s="23">
        <v>5400</v>
      </c>
    </row>
    <row r="42" spans="1:8" ht="13.5" thickBot="1">
      <c r="A42" s="22" t="s">
        <v>40</v>
      </c>
      <c r="B42" s="22">
        <f>SUM(B34:B41)</f>
        <v>375000</v>
      </c>
      <c r="C42" s="22">
        <f>SUM(C34:C41)</f>
        <v>47000</v>
      </c>
      <c r="D42" s="22">
        <f>SUM(D34:D41)</f>
        <v>422000</v>
      </c>
      <c r="E42" s="17">
        <f t="shared" si="6"/>
        <v>0.12533333333333332</v>
      </c>
      <c r="F42" s="35">
        <v>324300</v>
      </c>
      <c r="G42" s="36">
        <v>33200</v>
      </c>
      <c r="H42" s="36">
        <v>64500</v>
      </c>
    </row>
    <row r="43" spans="1:8" ht="25.5" thickTop="1" thickBot="1">
      <c r="A43" s="19" t="s">
        <v>41</v>
      </c>
      <c r="B43" s="20">
        <v>25000</v>
      </c>
      <c r="C43" s="11">
        <v>6000</v>
      </c>
      <c r="D43" s="11">
        <v>31000</v>
      </c>
      <c r="E43" s="17">
        <f t="shared" si="6"/>
        <v>0.24</v>
      </c>
      <c r="F43" s="20">
        <v>7000</v>
      </c>
      <c r="G43" s="11">
        <v>10000</v>
      </c>
      <c r="H43" s="11">
        <v>14000</v>
      </c>
    </row>
    <row r="44" spans="1:8" ht="48.75" thickBot="1">
      <c r="A44" s="19" t="s">
        <v>42</v>
      </c>
      <c r="B44" s="21">
        <v>210000</v>
      </c>
      <c r="C44" s="23">
        <v>52500</v>
      </c>
      <c r="D44" s="23">
        <v>262500</v>
      </c>
      <c r="E44" s="17">
        <f t="shared" si="6"/>
        <v>0.25</v>
      </c>
      <c r="F44" s="21">
        <v>58000</v>
      </c>
      <c r="G44" s="23">
        <v>116000</v>
      </c>
      <c r="H44" s="23">
        <v>88500</v>
      </c>
    </row>
    <row r="45" spans="1:8" ht="13.5" thickBot="1">
      <c r="A45" s="19" t="s">
        <v>43</v>
      </c>
      <c r="B45" s="21">
        <v>72000</v>
      </c>
      <c r="C45" s="23">
        <v>7200</v>
      </c>
      <c r="D45" s="23">
        <v>79200</v>
      </c>
      <c r="E45" s="17">
        <f t="shared" si="6"/>
        <v>0.1</v>
      </c>
      <c r="F45" s="21">
        <v>16000</v>
      </c>
      <c r="G45" s="23">
        <v>32000</v>
      </c>
      <c r="H45" s="23">
        <v>31200</v>
      </c>
    </row>
    <row r="46" spans="1:8" ht="48.75" thickBot="1">
      <c r="A46" s="16" t="s">
        <v>44</v>
      </c>
      <c r="B46" s="5">
        <f>B44</f>
        <v>210000</v>
      </c>
      <c r="C46" s="5">
        <f>C44</f>
        <v>52500</v>
      </c>
      <c r="D46" s="5">
        <f>D44</f>
        <v>262500</v>
      </c>
      <c r="E46" s="17">
        <f t="shared" si="6"/>
        <v>0.25</v>
      </c>
      <c r="F46" s="18">
        <v>58000</v>
      </c>
      <c r="G46" s="15">
        <v>116000</v>
      </c>
      <c r="H46" s="15">
        <v>88500</v>
      </c>
    </row>
    <row r="47" spans="1:8" ht="48.75" thickBot="1">
      <c r="A47" s="16" t="s">
        <v>45</v>
      </c>
      <c r="B47" s="5">
        <f>B42+B43+B45+B46</f>
        <v>682000</v>
      </c>
      <c r="C47" s="5">
        <f>C42+C43+C45+C46</f>
        <v>112700</v>
      </c>
      <c r="D47" s="5">
        <f>D42+D43+D45+D46</f>
        <v>794700</v>
      </c>
      <c r="E47" s="17">
        <f t="shared" si="6"/>
        <v>0.16524926686217009</v>
      </c>
      <c r="F47" s="12">
        <v>405300</v>
      </c>
      <c r="G47" s="37">
        <v>191200</v>
      </c>
      <c r="H47" s="37">
        <v>198200</v>
      </c>
    </row>
    <row r="48" spans="1:8" ht="24.75" thickBot="1">
      <c r="A48" s="16" t="s">
        <v>46</v>
      </c>
      <c r="B48" s="5">
        <v>60000</v>
      </c>
      <c r="C48" s="5">
        <v>6000</v>
      </c>
      <c r="D48" s="5">
        <v>66000</v>
      </c>
      <c r="E48" s="17">
        <f t="shared" si="6"/>
        <v>0.1</v>
      </c>
      <c r="F48" s="5"/>
      <c r="G48" s="5">
        <v>30000</v>
      </c>
      <c r="H48" s="5">
        <v>36000</v>
      </c>
    </row>
    <row r="49" spans="1:9" ht="24.75" thickBot="1">
      <c r="A49" s="27" t="s">
        <v>47</v>
      </c>
      <c r="B49" s="6">
        <f>B46</f>
        <v>210000</v>
      </c>
      <c r="C49" s="6">
        <f>C46</f>
        <v>52500</v>
      </c>
      <c r="D49" s="6">
        <f>D46</f>
        <v>262500</v>
      </c>
      <c r="E49" s="17">
        <f t="shared" si="6"/>
        <v>0.25</v>
      </c>
      <c r="F49" s="13">
        <v>58000</v>
      </c>
      <c r="G49" s="28">
        <v>116000</v>
      </c>
      <c r="H49" s="28">
        <v>88500</v>
      </c>
    </row>
    <row r="50" spans="1:9" ht="24.75" thickBot="1">
      <c r="A50" s="27" t="s">
        <v>48</v>
      </c>
      <c r="B50" s="6">
        <f>B47+B48</f>
        <v>742000</v>
      </c>
      <c r="C50" s="6">
        <f>C47+C48</f>
        <v>118700</v>
      </c>
      <c r="D50" s="6">
        <f>D47+D48</f>
        <v>860700</v>
      </c>
      <c r="E50" s="17">
        <f t="shared" si="6"/>
        <v>0.15997304582210242</v>
      </c>
      <c r="F50" s="38">
        <v>405300</v>
      </c>
      <c r="G50" s="39">
        <v>221200</v>
      </c>
      <c r="H50" s="39">
        <v>234200</v>
      </c>
    </row>
    <row r="51" spans="1:9" ht="13.5" thickBot="1">
      <c r="A51" s="40" t="s">
        <v>49</v>
      </c>
      <c r="B51" s="7">
        <f t="shared" ref="B51:D52" si="8">B49+B29</f>
        <v>342000</v>
      </c>
      <c r="C51" s="7">
        <f t="shared" si="8"/>
        <v>65700</v>
      </c>
      <c r="D51" s="7">
        <f t="shared" si="8"/>
        <v>407700</v>
      </c>
      <c r="E51" s="17">
        <f t="shared" si="6"/>
        <v>0.19210526315789472</v>
      </c>
      <c r="F51" s="41">
        <v>82200</v>
      </c>
      <c r="G51" s="42">
        <v>212800</v>
      </c>
      <c r="H51" s="42">
        <v>112700</v>
      </c>
    </row>
    <row r="52" spans="1:9" ht="13.5" thickBot="1">
      <c r="A52" s="40" t="s">
        <v>50</v>
      </c>
      <c r="B52" s="7">
        <f t="shared" si="8"/>
        <v>1199600</v>
      </c>
      <c r="C52" s="7">
        <f t="shared" si="8"/>
        <v>181600</v>
      </c>
      <c r="D52" s="7">
        <f t="shared" si="8"/>
        <v>1381200</v>
      </c>
      <c r="E52" s="17">
        <f t="shared" si="6"/>
        <v>0.15138379459819939</v>
      </c>
      <c r="F52" s="43">
        <v>484600</v>
      </c>
      <c r="G52" s="14">
        <v>503700</v>
      </c>
      <c r="H52" s="14">
        <v>392900</v>
      </c>
    </row>
    <row r="53" spans="1:9" ht="13.5" thickBot="1">
      <c r="A53" s="5" t="s">
        <v>53</v>
      </c>
      <c r="B53" s="5"/>
      <c r="C53" s="45"/>
      <c r="D53" s="46">
        <f>F53+G53</f>
        <v>120000</v>
      </c>
      <c r="E53" s="47"/>
      <c r="F53" s="18">
        <v>96900</v>
      </c>
      <c r="G53" s="15">
        <v>23100</v>
      </c>
      <c r="H53" s="47"/>
      <c r="I53" s="3"/>
    </row>
    <row r="54" spans="1:9" ht="13.5" thickBot="1">
      <c r="A54" s="5" t="s">
        <v>56</v>
      </c>
      <c r="B54" s="5"/>
      <c r="C54" s="45"/>
      <c r="D54" s="48">
        <v>13100</v>
      </c>
      <c r="E54" s="49"/>
      <c r="F54" s="44">
        <v>13100</v>
      </c>
      <c r="G54" s="46"/>
      <c r="H54" s="5"/>
      <c r="I54" s="3"/>
    </row>
    <row r="55" spans="1:9" ht="13.5" thickBot="1">
      <c r="A55" s="5" t="s">
        <v>54</v>
      </c>
      <c r="B55" s="5"/>
      <c r="C55" s="45"/>
      <c r="D55" s="44">
        <v>1514300</v>
      </c>
      <c r="E55" s="5"/>
      <c r="F55" s="18">
        <v>594600</v>
      </c>
      <c r="G55" s="15">
        <v>526800</v>
      </c>
      <c r="H55" s="15">
        <v>392900</v>
      </c>
      <c r="I55" s="3"/>
    </row>
    <row r="57" spans="1:9">
      <c r="C57" s="53"/>
    </row>
  </sheetData>
  <mergeCells count="9">
    <mergeCell ref="A32:H32"/>
    <mergeCell ref="A33:F33"/>
    <mergeCell ref="A5:H5"/>
    <mergeCell ref="B30:B31"/>
    <mergeCell ref="C30:C31"/>
    <mergeCell ref="D30:D31"/>
    <mergeCell ref="F30:F31"/>
    <mergeCell ref="G30:G31"/>
    <mergeCell ref="H30:H31"/>
  </mergeCells>
  <phoneticPr fontId="1" type="noConversion"/>
  <pageMargins left="0.75" right="0.75" top="1" bottom="1" header="0.5" footer="0.5"/>
  <pageSetup scale="80" orientation="landscape" horizontalDpi="4294967292" verticalDpi="4294967292" r:id="rId1"/>
  <rowBreaks count="1" manualBreakCount="1">
    <brk id="31" max="16383" man="1"/>
  </rowBreak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videbaek</dc:creator>
  <cp:lastModifiedBy>Ruan, Lijuan</cp:lastModifiedBy>
  <cp:lastPrinted>2010-11-10T17:48:58Z</cp:lastPrinted>
  <dcterms:created xsi:type="dcterms:W3CDTF">2010-09-12T23:46:06Z</dcterms:created>
  <dcterms:modified xsi:type="dcterms:W3CDTF">2010-11-10T18:00:46Z</dcterms:modified>
</cp:coreProperties>
</file>